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F681B18D-D1A0-4C6F-95B2-7DF0DC03EB97}" xr6:coauthVersionLast="47" xr6:coauthVersionMax="47" xr10:uidLastSave="{00000000-0000-0000-0000-000000000000}"/>
  <bookViews>
    <workbookView xWindow="-120" yWindow="-120" windowWidth="29040" windowHeight="15840" xr2:uid="{43D7902C-F33A-45B5-9A56-625AF526B2F4}"/>
  </bookViews>
  <sheets>
    <sheet name="12,08,2022 M.KARTAL YOL RAPORU" sheetId="1" r:id="rId1"/>
  </sheets>
  <definedNames>
    <definedName name="_xlnm.Print_Area" localSheetId="0">'12,08,2022 M.KARTAL YOL RAPORU'!$A$1:$L$44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K6" i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<sst xmlns="http://schemas.openxmlformats.org/spreadsheetml/2006/main" count="62" uniqueCount="49">
  <si>
    <t>SEFER RAPORU</t>
  </si>
  <si>
    <t>GİDEN:</t>
  </si>
  <si>
    <t>MUSTAFA KARTAL</t>
  </si>
  <si>
    <t>SEFER:</t>
  </si>
  <si>
    <t>EGE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</si>
  <si>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</si>
  <si>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</si>
  <si>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</si>
  <si>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</si>
  <si>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</si>
  <si>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</si>
  <si>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</si>
  <si>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</si>
  <si>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</si>
  <si>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</si>
  <si>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</si>
  <si>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</si>
  <si>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</si>
  <si>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ALİ MUSTAFA ÖZDEMİR</t>
  </si>
  <si>
    <t>11,08,2022</t>
  </si>
  <si>
    <t>MEHMET KANAT</t>
  </si>
  <si>
    <t>17,08,2022</t>
  </si>
  <si>
    <t>FERİT AHMET RODOS</t>
  </si>
  <si>
    <t>MEHMET GÜLHAN</t>
  </si>
  <si>
    <t>ZİRVE ÇATI ZAFER EFE</t>
  </si>
  <si>
    <t>18,08,2022</t>
  </si>
  <si>
    <t>OBA PROFİL</t>
  </si>
  <si>
    <t>SÜLEYMAN KIZILTUĞ</t>
  </si>
  <si>
    <t>15,08,2022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</si>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</sst>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3015F-688E-4FC3-ACCA-7130EE848AD5}">
  <dimension ref="A1:X44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10350</v>
      </c>
      <c r="F5" s="2"/>
      <c r="G5" s="21" t="str">
        <f t="shared" ref="G5:G6" si="0">IF(A5="","",(A5))</f>
        <v>ALİ MUSTAFA ÖZDEMİR</v>
      </c>
      <c r="H5" s="20">
        <v>8000</v>
      </c>
      <c r="I5" s="20"/>
      <c r="J5" s="20"/>
      <c r="K5" s="20">
        <f>IF(G5="","",SUM(E5-H5-I5-J5))</f>
        <v>2350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8" t="s">
        <v>19</v>
      </c>
      <c r="D6" s="19"/>
      <c r="E6" s="20">
        <v>5670</v>
      </c>
      <c r="F6" s="2"/>
      <c r="G6" s="21" t="str">
        <f t="shared" si="0"/>
        <v>MEHMET KANAT</v>
      </c>
      <c r="H6" s="20">
        <v>2000</v>
      </c>
      <c r="I6" s="20"/>
      <c r="J6" s="20"/>
      <c r="K6" s="20">
        <f t="shared" ref="K6:K19" si="1">IF(G6="","",SUM(E6-H6-I6-J6))</f>
        <v>3670</v>
      </c>
      <c r="L6" s="19" t="s">
        <v>21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22</v>
      </c>
      <c r="B7" s="17"/>
      <c r="C7" s="18" t="s">
        <v>19</v>
      </c>
      <c r="D7" s="19"/>
      <c r="E7" s="20">
        <v>19080</v>
      </c>
      <c r="F7" s="2"/>
      <c r="G7" s="21" t="str">
        <f>IF(A7="","",(A7))</f>
        <v>FERİT AHMET RODOS</v>
      </c>
      <c r="H7" s="20"/>
      <c r="I7" s="20">
        <v>29000</v>
      </c>
      <c r="J7" s="20"/>
      <c r="K7" s="20">
        <f t="shared" si="1"/>
        <v>-9920</v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23</v>
      </c>
      <c r="B8" s="17"/>
      <c r="C8" s="18" t="s">
        <v>19</v>
      </c>
      <c r="D8" s="19"/>
      <c r="E8" s="20">
        <v>1725</v>
      </c>
      <c r="F8" s="2"/>
      <c r="G8" s="21" t="str">
        <f t="shared" ref="G8:G19" si="2">IF(A8="","",(A8))</f>
        <v>MEHMET GÜLHAN</v>
      </c>
      <c r="H8" s="20"/>
      <c r="I8" s="20">
        <v>1725</v>
      </c>
      <c r="J8" s="20"/>
      <c r="K8" s="20">
        <f t="shared" si="1"/>
        <v>0</v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 t="s">
        <v>24</v>
      </c>
      <c r="B9" s="17"/>
      <c r="C9" s="18" t="s">
        <v>19</v>
      </c>
      <c r="D9" s="19"/>
      <c r="E9" s="20">
        <v>10250</v>
      </c>
      <c r="F9" s="2"/>
      <c r="G9" s="21" t="str">
        <f t="shared" si="2"/>
        <v>ZİRVE ÇATI ZAFER EFE</v>
      </c>
      <c r="H9" s="20"/>
      <c r="I9" s="20"/>
      <c r="J9" s="20"/>
      <c r="K9" s="20">
        <f t="shared" si="1"/>
        <v>10250</v>
      </c>
      <c r="L9" s="19" t="s">
        <v>25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 t="s">
        <v>26</v>
      </c>
      <c r="B10" s="17"/>
      <c r="C10" s="18" t="s">
        <v>19</v>
      </c>
      <c r="D10" s="19"/>
      <c r="E10" s="20">
        <v>31181.5</v>
      </c>
      <c r="F10" s="2"/>
      <c r="G10" s="21" t="str">
        <f t="shared" si="2"/>
        <v>OBA PROFİL</v>
      </c>
      <c r="H10" s="20"/>
      <c r="I10" s="20"/>
      <c r="J10" s="20"/>
      <c r="K10" s="20">
        <f t="shared" si="1"/>
        <v>31181.5</v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 t="s">
        <v>27</v>
      </c>
      <c r="B11" s="17"/>
      <c r="C11" s="18" t="s">
        <v>19</v>
      </c>
      <c r="D11" s="19"/>
      <c r="E11" s="20">
        <v>2400</v>
      </c>
      <c r="F11" s="2"/>
      <c r="G11" s="21" t="str">
        <f t="shared" si="2"/>
        <v>SÜLEYMAN KIZILTUĞ</v>
      </c>
      <c r="H11" s="20">
        <v>1000</v>
      </c>
      <c r="I11" s="20"/>
      <c r="J11" s="20"/>
      <c r="K11" s="20">
        <f t="shared" si="1"/>
        <v>1400</v>
      </c>
      <c r="L11" s="19" t="s">
        <v>28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29</v>
      </c>
      <c r="H20" s="24">
        <v>2000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30</v>
      </c>
      <c r="B22" s="25"/>
      <c r="C22" s="25"/>
      <c r="D22" s="25"/>
      <c r="E22" s="26">
        <f>SUM(E5:E21)</f>
        <v>80656.5</v>
      </c>
      <c r="F22" s="2"/>
      <c r="G22" s="27" t="s">
        <v>30</v>
      </c>
      <c r="H22" s="26">
        <f>SUM(H5:H21)</f>
        <v>13000</v>
      </c>
      <c r="I22" s="26">
        <f>SUM(I5:I21)</f>
        <v>30725</v>
      </c>
      <c r="J22" s="26">
        <f>SUM(J5:J21)</f>
        <v>0</v>
      </c>
      <c r="K22" s="26">
        <f>SUM(K5:K21)</f>
        <v>38931.5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31</v>
      </c>
      <c r="D24" s="28" t="s">
        <v>32</v>
      </c>
      <c r="E24" s="28" t="s">
        <v>33</v>
      </c>
      <c r="F24" s="2"/>
      <c r="G24" s="9" t="s">
        <v>34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35</v>
      </c>
      <c r="B25" s="29"/>
      <c r="C25" s="30">
        <v>316880</v>
      </c>
      <c r="D25" s="30">
        <v>318222</v>
      </c>
      <c r="E25" s="31">
        <f>IF(C25="","",SUM(D25-C25))</f>
        <v>1342</v>
      </c>
      <c r="F25" s="2"/>
      <c r="G25" s="13" t="s">
        <v>12</v>
      </c>
      <c r="H25" s="13" t="s">
        <v>13</v>
      </c>
      <c r="I25" s="13" t="s">
        <v>36</v>
      </c>
      <c r="J25" s="13"/>
      <c r="K25" s="13" t="s">
        <v>37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38</v>
      </c>
      <c r="B26" s="29"/>
      <c r="C26" s="32">
        <v>3400</v>
      </c>
      <c r="D26" s="33"/>
      <c r="E26" s="32">
        <f>IF(C26="","",SUM(C26/E25))</f>
        <v>2.5335320417287632</v>
      </c>
      <c r="F26" s="2"/>
      <c r="G26" s="19" t="s">
        <v>39</v>
      </c>
      <c r="H26" s="20">
        <v>3668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40</v>
      </c>
      <c r="B27" s="29"/>
      <c r="C27" s="32">
        <f>IF(H33="","",(H33))</f>
        <v>4158</v>
      </c>
      <c r="D27" s="33"/>
      <c r="E27" s="34">
        <f>SUM(C27/E22)</f>
        <v>5.155195179557754E-2</v>
      </c>
      <c r="F27" s="2"/>
      <c r="G27" s="19" t="s">
        <v>41</v>
      </c>
      <c r="H27" s="20">
        <v>190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42</v>
      </c>
      <c r="H28" s="20">
        <v>300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43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30</v>
      </c>
      <c r="H33" s="26">
        <f>IF(H22="","",SUM(H26:H32))</f>
        <v>4158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30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44</v>
      </c>
      <c r="B36" s="45"/>
      <c r="C36" s="24">
        <f>SUM(H36+C34)</f>
        <v>8842</v>
      </c>
      <c r="D36" s="2"/>
      <c r="E36" s="2"/>
      <c r="F36" s="2"/>
      <c r="G36" s="46" t="s">
        <v>45</v>
      </c>
      <c r="H36" s="24">
        <f>IF(H33="","",SUM(H22-H33))</f>
        <v>8842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 t="s">
        <v>2</v>
      </c>
      <c r="B38" s="47"/>
      <c r="C38" s="2"/>
      <c r="D38" s="2"/>
      <c r="E38" s="2"/>
      <c r="F38" s="2"/>
      <c r="G38" s="2"/>
      <c r="H38" s="2"/>
      <c r="I38" s="2"/>
      <c r="J38" s="2"/>
      <c r="K38" s="48" t="s">
        <v>46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47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48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12,08,2022 M.KARTAL YOL RAPORU</vt:lpstr>
      <vt:lpstr>'12,08,2022 M.KARTAL YOL RAPORU'!Yazdırma_Alanı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2022-08-24T05:26:24Z</dcterms:created>
  <dcterms:modified xsi:type="dcterms:W3CDTF">2022-08-24T05:26:40Z</dcterms:modified>
</cp:coreProperties>
</file>